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" yWindow="468" windowWidth="15768" windowHeight="12372"/>
  </bookViews>
  <sheets>
    <sheet name="приложение" sheetId="5" r:id="rId1"/>
  </sheets>
  <definedNames>
    <definedName name="_xlnm._FilterDatabase" localSheetId="0" hidden="1">приложение!$A$3:$F$54</definedName>
    <definedName name="_xlnm.Print_Titles" localSheetId="0">приложение!$3:$3</definedName>
    <definedName name="_xlnm.Print_Area" localSheetId="0">приложение!$A$1:$I$55</definedName>
  </definedNames>
  <calcPr calcId="145621"/>
</workbook>
</file>

<file path=xl/calcChain.xml><?xml version="1.0" encoding="utf-8"?>
<calcChain xmlns="http://schemas.openxmlformats.org/spreadsheetml/2006/main">
  <c r="F9" i="5" l="1"/>
  <c r="G9" i="5"/>
  <c r="F10" i="5"/>
  <c r="G10" i="5"/>
  <c r="F11" i="5"/>
  <c r="G11" i="5"/>
  <c r="F12" i="5"/>
  <c r="G12" i="5"/>
  <c r="F13" i="5"/>
  <c r="G13" i="5"/>
  <c r="F15" i="5"/>
  <c r="G15" i="5"/>
  <c r="F16" i="5"/>
  <c r="G16" i="5"/>
  <c r="F17" i="5"/>
  <c r="G17" i="5"/>
  <c r="F18" i="5"/>
  <c r="G18" i="5"/>
  <c r="F19" i="5"/>
  <c r="G19" i="5"/>
  <c r="F20" i="5"/>
  <c r="G20" i="5"/>
  <c r="F21" i="5"/>
  <c r="G21" i="5"/>
  <c r="F22" i="5"/>
  <c r="G22" i="5"/>
  <c r="F23" i="5"/>
  <c r="G23" i="5"/>
  <c r="F25" i="5"/>
  <c r="G25" i="5"/>
  <c r="F26" i="5"/>
  <c r="G26" i="5"/>
  <c r="F27" i="5"/>
  <c r="G27" i="5"/>
  <c r="G28" i="5"/>
  <c r="F29" i="5"/>
  <c r="G29" i="5"/>
  <c r="F30" i="5"/>
  <c r="G30" i="5"/>
  <c r="F31" i="5"/>
  <c r="G31" i="5"/>
  <c r="F32" i="5"/>
  <c r="G32" i="5"/>
  <c r="F33" i="5"/>
  <c r="G33" i="5"/>
  <c r="F34" i="5"/>
  <c r="G34" i="5"/>
  <c r="F35" i="5"/>
  <c r="G35" i="5"/>
  <c r="F36" i="5"/>
  <c r="G36" i="5"/>
  <c r="F37" i="5"/>
  <c r="G37" i="5"/>
  <c r="F38" i="5"/>
  <c r="G38" i="5"/>
  <c r="F39" i="5"/>
  <c r="G39" i="5"/>
  <c r="F40" i="5"/>
  <c r="G40" i="5"/>
  <c r="F41" i="5"/>
  <c r="G41" i="5"/>
  <c r="F42" i="5"/>
  <c r="G42" i="5"/>
  <c r="F43" i="5"/>
  <c r="G43" i="5"/>
  <c r="F45" i="5"/>
  <c r="G45" i="5"/>
  <c r="F46" i="5"/>
  <c r="G46" i="5"/>
  <c r="F47" i="5"/>
  <c r="G47" i="5"/>
  <c r="F48" i="5"/>
  <c r="G48" i="5"/>
  <c r="F49" i="5"/>
  <c r="G49" i="5"/>
  <c r="F50" i="5"/>
  <c r="G50" i="5"/>
  <c r="F51" i="5"/>
  <c r="G51" i="5"/>
  <c r="G52" i="5"/>
  <c r="G53" i="5"/>
  <c r="F54" i="5"/>
  <c r="G54" i="5"/>
  <c r="G6" i="5"/>
  <c r="G7" i="5"/>
  <c r="G8" i="5"/>
  <c r="F6" i="5"/>
  <c r="F7" i="5"/>
  <c r="F8" i="5"/>
  <c r="G5" i="5"/>
  <c r="F5" i="5"/>
  <c r="C45" i="5" l="1"/>
  <c r="E26" i="5"/>
  <c r="D26" i="5"/>
  <c r="C46" i="5" l="1"/>
  <c r="C39" i="5"/>
  <c r="C36" i="5"/>
  <c r="C32" i="5"/>
  <c r="C26" i="5"/>
  <c r="C20" i="5"/>
  <c r="C16" i="5"/>
  <c r="C12" i="5"/>
  <c r="C10" i="5"/>
  <c r="C25" i="5" l="1"/>
  <c r="C7" i="5" l="1"/>
  <c r="C5" i="5" l="1"/>
  <c r="C6" i="5"/>
  <c r="C54" i="5" l="1"/>
  <c r="E10" i="5"/>
  <c r="E12" i="5" l="1"/>
  <c r="D20" i="5"/>
  <c r="D32" i="5"/>
  <c r="E20" i="5"/>
  <c r="D36" i="5"/>
  <c r="E32" i="5"/>
  <c r="E39" i="5"/>
  <c r="E16" i="5"/>
  <c r="D16" i="5"/>
  <c r="D12" i="5"/>
  <c r="E7" i="5"/>
  <c r="D7" i="5"/>
  <c r="D10" i="5"/>
  <c r="D6" i="5" l="1"/>
  <c r="E6" i="5"/>
  <c r="D45" i="5"/>
  <c r="E36" i="5"/>
  <c r="D46" i="5"/>
  <c r="E46" i="5"/>
  <c r="D39" i="5"/>
  <c r="E45" i="5" l="1"/>
  <c r="E25" i="5"/>
  <c r="D25" i="5"/>
  <c r="E5" i="5"/>
  <c r="D5" i="5"/>
  <c r="D54" i="5" s="1"/>
  <c r="E54" i="5" l="1"/>
</calcChain>
</file>

<file path=xl/sharedStrings.xml><?xml version="1.0" encoding="utf-8"?>
<sst xmlns="http://schemas.openxmlformats.org/spreadsheetml/2006/main" count="154" uniqueCount="146">
  <si>
    <t>Иные межбюджетные трансферты</t>
  </si>
  <si>
    <t>Дотации бюджетам бюджетной системы Российской Федерации</t>
  </si>
  <si>
    <t>Субвенции бюджетам бюджетной системы Российской Федерации</t>
  </si>
  <si>
    <t>Безвозмездные поступления от государственных (муниципальных) организаций</t>
  </si>
  <si>
    <t>ИТОГО:</t>
  </si>
  <si>
    <t>Код бюджетной классификации Российской Федерации</t>
  </si>
  <si>
    <t>Наименование доходов</t>
  </si>
  <si>
    <t>НАЛОГОВЫЕ И НЕНАЛОГОВЫЕ ДОХОДЫ</t>
  </si>
  <si>
    <t>НАЛОГИ НА ПРИБЫЛЬ, ДОХОДЫ</t>
  </si>
  <si>
    <t>Налог на прибыль организаций</t>
  </si>
  <si>
    <t>Налог на доходы физических лиц</t>
  </si>
  <si>
    <t>НАЛОГИ НА ТОВАРЫ (РАБОТЫ, УСЛУГИ), РЕАЛИЗУЕМЫЕ НА ТЕРРИТОРИИ РОССИЙСКОЙ ФЕДЕРАЦИИ</t>
  </si>
  <si>
    <t>НАЛОГИ НА СОВОКУПНЫЙ ДОХОД</t>
  </si>
  <si>
    <t>Налог, взимаемый в связи с применением упрощенной системы налогообложения</t>
  </si>
  <si>
    <t>НАЛОГИ НА ИМУЩЕСТВО</t>
  </si>
  <si>
    <t>Налог на имущество организаций</t>
  </si>
  <si>
    <t>Транспортный налог</t>
  </si>
  <si>
    <t>Налог на игорный бизнес</t>
  </si>
  <si>
    <t>НАЛОГИ, СБОРЫ И РЕГУЛЯРНЫЕ ПЛАТЕЖИ ЗА ПОЛЬЗОВАНИЕ ПРИРОДНЫМИ РЕСУРСАМИ</t>
  </si>
  <si>
    <t>Налог на добычу полезных ископаемых</t>
  </si>
  <si>
    <t>Сборы за пользование объектами животного мира и за пользование объектами водных биологических ресурсов</t>
  </si>
  <si>
    <t>ГОСУДАРСТВЕННАЯ ПОШЛИНА</t>
  </si>
  <si>
    <t>ДОХОДЫ ОТ ИСПОЛЬЗОВАНИЯ ИМУЩЕСТВА, НАХОДЯЩЕГОСЯ В ГОСУДАРСТВЕННОЙ И МУНИЦИПАЛЬНОЙ СОБСТВЕННОСТИ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</si>
  <si>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Российской Федерации, субъектам Российской Федерации или муниципальным образованиям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</si>
  <si>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</si>
  <si>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Платежи от государственных и муниципальных унитарных предприятий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</si>
  <si>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</si>
  <si>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ПЛАТЕЖИ ПРИ ПОЛЬЗОВАНИИ ПРИРОДНЫМИ РЕСУРСАМИ</t>
  </si>
  <si>
    <t>Плата за негативное воздействие на окружающую среду</t>
  </si>
  <si>
    <t>Платежи при пользовании недрами</t>
  </si>
  <si>
    <t>Плата за использование лесов</t>
  </si>
  <si>
    <t>ДОХОДЫ ОТ ОКАЗАНИЯ ПЛАТНЫХ УСЛУГ И КОМПЕНСАЦИИ ЗАТРАТ ГОСУДАРСТВА</t>
  </si>
  <si>
    <t>Доходы от оказания платных услуг (работ)</t>
  </si>
  <si>
    <t>Доходы от компенсации затрат государства</t>
  </si>
  <si>
    <t>ДОХОДЫ ОТ ПРОДАЖИ МАТЕРИАЛЬНЫХ И НЕМАТЕРИАЛЬНЫХ АКТИВОВ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</si>
  <si>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</si>
  <si>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Доходы от продажи земельных участков, находящихся в государственной и муниципальной собственности</t>
  </si>
  <si>
    <t>АДМИНИСТРАТИВНЫЕ ПЛАТЕЖИ И СБОРЫ</t>
  </si>
  <si>
    <t>ШТРАФЫ, САНКЦИИ, ВОЗМЕЩЕНИЕ УЩЕРБА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</si>
  <si>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</si>
  <si>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</si>
  <si>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Субсидии бюджетам бюджетной системы Российской Федерации (межбюджетные субсидии)</t>
  </si>
  <si>
    <t>ДОХОДЫ БЮДЖЕТОВ БЮДЖЕТНОЙ СИСТЕМЫ РОССИЙСКОЙ ФЕДЕРАЦИИ ОТ ВОЗВРАТА БЮДЖЕТАМИ БЮДЖЕТНОЙ СИСТЕМЫ РОССИЙСКОЙ ФЕДЕРАЦИИ И ОРГАНИЗАЦИЯМИ ОСТАТКОВ СУБСИДИЙ, СУБВЕНЦИЙ И ИНЫХ МЕЖБЮДЖЕТНЫХ ТРАНСФЕРТОВ, ИМЕЮЩИХ ЦЕЛЕВОЕ НАЗНАЧЕНИЕ, ПРОШЛЫХ ЛЕТ</t>
  </si>
  <si>
    <t>ВОЗВРАТ ОСТАТКОВ СУБСИДИЙ, СУБВЕНЦИЙ И ИНЫХ МЕЖБЮДЖЕТНЫХ ТРАНСФЕРТОВ, ИМЕЮЩИХ ЦЕЛЕВОЕ НАЗНАЧЕНИЕ, ПРОШЛЫХ ЛЕТ</t>
  </si>
  <si>
    <t>(в рублях)</t>
  </si>
  <si>
    <t>000 1 00 00000 00 0000 000</t>
  </si>
  <si>
    <t>000 1 01 00000 00 0000 000</t>
  </si>
  <si>
    <t>000 1 01 01000 00 0000 110</t>
  </si>
  <si>
    <t>000 1 01 02000 01 0000 110</t>
  </si>
  <si>
    <t>000 1 03 00000 00 0000 000</t>
  </si>
  <si>
    <t>000 1 05 00000 00 0000 000</t>
  </si>
  <si>
    <t>000 1 05 01000 00 0000 110</t>
  </si>
  <si>
    <t>000 1 06 00000 00 0000 000</t>
  </si>
  <si>
    <t>000 1 06 02000 02 0000 110</t>
  </si>
  <si>
    <t>000 1 06 04000 02 0000 110</t>
  </si>
  <si>
    <t>000 1 06 05000 02 0000 110</t>
  </si>
  <si>
    <t>000 1 07 00000 00 0000 000</t>
  </si>
  <si>
    <t>000 1 07 01000 01 0000 110</t>
  </si>
  <si>
    <t>000 1 07 04000 01 0000 110</t>
  </si>
  <si>
    <t>000 1 08 00000 00 0000 000</t>
  </si>
  <si>
    <t>000 1 11 00000 00 0000 000</t>
  </si>
  <si>
    <t>000 1 11 01000 00 0000 120</t>
  </si>
  <si>
    <t>000 1 11 05000 00 0000 120</t>
  </si>
  <si>
    <t>000 1 11 07000 00 0000 120</t>
  </si>
  <si>
    <t>000 1 11 09000 00 0000 120</t>
  </si>
  <si>
    <t>000 1 12 00000 00 0000 000</t>
  </si>
  <si>
    <t>000 1 12 01000 01 0000 120</t>
  </si>
  <si>
    <t>000 1 12 02000 00 0000 120</t>
  </si>
  <si>
    <t>000 1 12 04000 00 0000 120</t>
  </si>
  <si>
    <t>000 1 13 00000 00 0000 000</t>
  </si>
  <si>
    <t>000 1 13 01000 00 0000 130</t>
  </si>
  <si>
    <t>000 1 13 02000 00 0000 130</t>
  </si>
  <si>
    <t>000 1 14 00000 00 0000 000</t>
  </si>
  <si>
    <t>000 1 14 02000 00 0000 000</t>
  </si>
  <si>
    <t>000 1 14 06000 00 0000 430</t>
  </si>
  <si>
    <t>000 1 15 00000 00 0000 000</t>
  </si>
  <si>
    <t>000 1 16 00000 00 0000 000</t>
  </si>
  <si>
    <t>000 2 00 00000 00 0000 000</t>
  </si>
  <si>
    <t>000 2 02 00000 00 0000 000</t>
  </si>
  <si>
    <t>000 2 02 10000 00 0000 150</t>
  </si>
  <si>
    <t>000 2 02 20000 00 0000 150</t>
  </si>
  <si>
    <t>000 2 02 30000 00 0000 150</t>
  </si>
  <si>
    <t>000 2 02 40000 00 0000 150</t>
  </si>
  <si>
    <t>000 2 03 00000 00 0000 000</t>
  </si>
  <si>
    <t>000 2 19 00000 00 0000 000</t>
  </si>
  <si>
    <t>Акцизы по подакцизным товарам (продукции), производимым на территории Российской Федерации</t>
  </si>
  <si>
    <t xml:space="preserve"> 000 1 03 02000 01 0000 110</t>
  </si>
  <si>
    <t>000 1 05 03000 01 0000 110</t>
  </si>
  <si>
    <t>Единый сельскохозяйственный налог</t>
  </si>
  <si>
    <t>ЗАДОЛЖЕННОСТЬ И ПЕРЕРАСЧЕТЫ ПО ОТМЕНЕННЫМ НАЛОГАМ, СБОРАМ И ИНЫМ ОБЯЗАТЕЛЬНЫМ ПЛАТЕЖАМ</t>
  </si>
  <si>
    <t xml:space="preserve"> 000 1 09 00000 00 0000 000</t>
  </si>
  <si>
    <t>ПРОЧИЕ НЕНАЛОГОВЫЕ ДОХОДЫ</t>
  </si>
  <si>
    <t xml:space="preserve"> 000 1 17 00000 00 0000 000</t>
  </si>
  <si>
    <t xml:space="preserve"> 000 2 18 00000 00 0000 000</t>
  </si>
  <si>
    <t>Налог на профессиональный доход</t>
  </si>
  <si>
    <t>000 1 05 06000 01 0000 110</t>
  </si>
  <si>
    <t>Налоговые доходы, в том числе:</t>
  </si>
  <si>
    <t>Неналоговые доходы, в том числе:</t>
  </si>
  <si>
    <t>Уменьшение налога связано со снятием с налогового учета отдельных обособленных подразделений</t>
  </si>
  <si>
    <t>Рост налога вызван увеличением количества выданных разрешений на добычу объектов животного мира</t>
  </si>
  <si>
    <t>Рост налоговой базы объясняется погашением задолженности за предыдущие периоды, а также перезаключением действующих договоров аренды на новых условиях с увеличением размера арендной платы</t>
  </si>
  <si>
    <t>Рост налоговой базы объясняется увеличением обращений за оказанием платных услуг</t>
  </si>
  <si>
    <t>Рост налоговой базы связан с реализацией материальных запасов (металлолома) в большем объеме</t>
  </si>
  <si>
    <t>Рост налоговой базы объясняется реализацией большего количества объектов и большей стоимостью, чем прогнозировалось</t>
  </si>
  <si>
    <t>Уменьшение налога объясняется снижением количества обращений за оказанием платных услуг</t>
  </si>
  <si>
    <t>Увеличение дотаций связано с поступлением дотации на поддержку мер по обеспечению сбалансированности бюджетов, а также дотаций на финансовое обеспечение мероприятий по борьбе с новой коронавирусной инфекцией (COVID-19)</t>
  </si>
  <si>
    <t>Распределение иных межбюджетных трансфертов производится в течение финансового года (в частности, ассигнования за счет средств резервного фонда Правительства Российской Федерации)</t>
  </si>
  <si>
    <t>Распределение субсидий производится в течение финансового года (в частности средства на осуществление ежемесячных выплат на детей в возрасте от трех до семи включительно)</t>
  </si>
  <si>
    <t>Уменьшение заявлений на проведение аукционов на право пользования участками недр местного значения</t>
  </si>
  <si>
    <t>Сведения о фактических поступлениях доходов по видам доходов в сравнении с первоначально утвержденными (установленными) законом о бюджете значениями и с уточненными значениями с учетом внесенных изменений за 2021 год</t>
  </si>
  <si>
    <t>Первоначальный план на 2021 год
(закон от 10.12.2020 
№ 105-З)</t>
  </si>
  <si>
    <t>Уточненный план на 2021 год
(закон от 24.12.2021 
№ 107-З)</t>
  </si>
  <si>
    <t>Кассовое исполнение
за 2021 год</t>
  </si>
  <si>
    <t>Процент исполнения</t>
  </si>
  <si>
    <t>к первона- чально утвержден- ным ассигно- ваниям</t>
  </si>
  <si>
    <t>Причина отклонения между первоначально утвержденными показателями и их фактическими значениями (указываются причины, если отклонение 5 % и более как в большую, так и в меньшую сторону)</t>
  </si>
  <si>
    <t>Причина отклонения между уточненными плановыми показателями и их фактическими значениями (указываются причины, если отклонение 5 % и более как в большую, так и в меньшую сторону)</t>
  </si>
  <si>
    <t>к уточнен- ному плану</t>
  </si>
  <si>
    <t>000 1 11 02000 00 0000 120</t>
  </si>
  <si>
    <t>Доходы от размещения средств бюджетов</t>
  </si>
  <si>
    <t xml:space="preserve">Уменьшение количества обращений физических и юридических лиц для совершения юридически значимых действий </t>
  </si>
  <si>
    <t>Перевыполнение плана произошло за счет зачисления средств, полученных от размещения временно свободных средств единого казначейского счета в большем объеме</t>
  </si>
  <si>
    <t>Рост налоговой базы объясняется поступлением платы по исполнительным листам, а также в рамках судебного делопроизводства</t>
  </si>
  <si>
    <t>Перевыполнение плана связано с реализацией материальных запасов (металлолома) в большем объеме</t>
  </si>
  <si>
    <t>Перевыполнение плана объясняется реализацией большего количества объектов и большей стоимостью, чем прогнозировалось</t>
  </si>
  <si>
    <t>Недовыполнение плана объясняется снижением количества обращений за оказанием платных услуг</t>
  </si>
  <si>
    <t>В течение года уточняется количество получателей субвенций по социальным выплатам (в частности средства по предоставлению отдельных мер социальной поддержки граждан, подвергшихся воздействию радиации)</t>
  </si>
  <si>
    <t>Увеличение поступлений обусловлено ростом налоговой базы по отдельным налогоплательщикам региона, а также погашением задолженности за предыдущие налоговые периоды</t>
  </si>
  <si>
    <t>Увеличение доходов связано с ростом фонда оплаты труда на 107,2%, уплаты налога с доходов физических лиц, превышающих 5 млн. рублей</t>
  </si>
  <si>
    <t xml:space="preserve">Увеличение доходов объясняется ростом налоговой базы по отдельным налогоплательщикам, в том числе применявших ранее единый налог на вмененный доход </t>
  </si>
  <si>
    <t xml:space="preserve">Рост налоговой базы объясняется увеличением количества налогоплательщиков, применявших ранее единый налог на вмененный доход </t>
  </si>
  <si>
    <t xml:space="preserve">Рост налоговой базы объясняется постановкой на налоговый учет (или) переоценкой объектов основных средств, а также в связи с прекращением действия налоговой льготы в отношении организаций завершивших реализацию инвестиционных проектов
</t>
  </si>
  <si>
    <t>Перевыполнение плана за счет роста налоговой базы по отдельным налогоплательщикам, а также погашения задолженности за прошлые налоговые периоды</t>
  </si>
  <si>
    <t xml:space="preserve">Рост налоговой базы объясняется увеличением добычи налогоплательщиками песка, а также за счет погашения задолженности за истекшие налоговые периоды </t>
  </si>
  <si>
    <t>Снижение размера чистой прибыли, полученной предприятиями по итогам деятельности за 2020 год</t>
  </si>
  <si>
    <t>Перевыполнение плана объясняется погашением задолженности за предыдущие периоды, а также перезаключением действующих договоров аренды на новых условиях с увеличением размера арендной платы</t>
  </si>
  <si>
    <t>Рост налоговой базы объясняется получением чистой прибыли в большем объеме, чем запланировано, по отдельным налогоплательщикам</t>
  </si>
  <si>
    <t>Перевыполнение плана объясняется получением чистой прибыли в большем объеме, чем запланировано, по отдельным налогоплательщикам</t>
  </si>
  <si>
    <t>Рост налоговой базы объясняется уплатой пеней за просрочку платежей в большем объеме, а также погашением задолженности по арендной плате за движимое имущество в результате проведенной претензионной работы</t>
  </si>
  <si>
    <t>Перевыполнение плана связано с заключением новых договоров купли-продажи лесных насаждений по итогам проведенных аукционов, а также уточнением качественных и количественных характеристик по итогам проведенного лесоустройства по ряду действующих договоров аренды</t>
  </si>
  <si>
    <t>Рост налоговой базы связан с заключением новых договоров купли-продажи лесных насаждений по итогам проведенных аукционов, а также уточнением качественных и количественных характеристик по итогам проведенного лесоустройства по ряду действующих договоров аренды</t>
  </si>
  <si>
    <t>Невыполнение плановых назначений объясняется снижением темпов поступлений по возврату субсидий, грантов и пособий прошлых лет во втором полугодии</t>
  </si>
  <si>
    <t>Рост налоговой базы связан с проведением работы по возврату субсидий, грантов и пособий прошлых лет</t>
  </si>
  <si>
    <t>Перевыполнение плановых показателей связано с увеличением количества контрольных мероприятий</t>
  </si>
  <si>
    <t>Рост налоговой базы связан с увеличением количества контрольных мероприятий</t>
  </si>
  <si>
    <t>Перевыполнение плана связано с поступлением разового платежа за пользование участками недр местного значения по фактам открытия месторождений полезных ископаемых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</si>
</sst>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#,##0.0"/>
  </numFmts>
  <fonts count="17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Helv"/>
      <charset val="204"/>
    </font>
    <font>
      <sz val="11"/>
      <color indexed="8"/>
      <name val="Calibri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5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color rgb="FF000000"/>
      <name val="Arial Cyr"/>
    </font>
    <font>
      <sz val="8"/>
      <color rgb="FF000000"/>
      <name val="Arial"/>
      <family val="2"/>
      <charset val="204"/>
    </font>
    <font>
      <b/>
      <sz val="10"/>
      <color rgb="FF000000"/>
      <name val="Arial CYR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8"/>
      <color rgb="FF000000"/>
      <name val="Arial"/>
    </font>
    <font>
      <b/>
      <i/>
      <sz val="12"/>
      <name val="Times New Roman"/>
      <family val="1"/>
      <charset val="204"/>
    </font>
    <font>
      <sz val="11"/>
      <name val="Calibri"/>
      <family val="2"/>
      <scheme val="minor"/>
    </font>
    <font>
      <b/>
      <sz val="12"/>
      <color rgb="FF000000"/>
      <name val="Arial Cyr"/>
    </font>
  </fonts>
  <fills count="6">
    <fill>
      <patternFill patternType="none"/>
    </fill>
    <fill>
      <patternFill patternType="gray125"/>
    </fill>
    <fill>
      <patternFill patternType="solid">
        <fgColor rgb="FFCCFFFF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</patternFill>
    </fill>
    <fill>
      <patternFill patternType="solid">
        <fgColor rgb="FFC0C0C0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38">
    <xf numFmtId="0" fontId="0" fillId="0" borderId="0"/>
    <xf numFmtId="1" fontId="8" fillId="0" borderId="4">
      <alignment horizontal="center" vertical="top" shrinkToFit="1"/>
    </xf>
    <xf numFmtId="0" fontId="9" fillId="0" borderId="5">
      <alignment horizontal="left" wrapText="1" indent="2"/>
    </xf>
    <xf numFmtId="49" fontId="8" fillId="0" borderId="4">
      <alignment horizontal="left" vertical="top" wrapText="1"/>
    </xf>
    <xf numFmtId="4" fontId="8" fillId="0" borderId="4">
      <alignment horizontal="right" vertical="top" shrinkToFit="1"/>
    </xf>
    <xf numFmtId="49" fontId="9" fillId="0" borderId="4">
      <alignment horizontal="center"/>
    </xf>
    <xf numFmtId="4" fontId="10" fillId="2" borderId="4">
      <alignment horizontal="right" vertical="top" shrinkToFit="1"/>
    </xf>
    <xf numFmtId="0" fontId="7" fillId="0" borderId="0"/>
    <xf numFmtId="0" fontId="1" fillId="0" borderId="0"/>
    <xf numFmtId="0" fontId="2" fillId="0" borderId="0"/>
    <xf numFmtId="164" fontId="3" fillId="0" borderId="0" applyFont="0" applyFill="0" applyBorder="0" applyAlignment="0" applyProtection="0"/>
    <xf numFmtId="0" fontId="13" fillId="0" borderId="5">
      <alignment horizontal="left" wrapText="1" indent="2"/>
    </xf>
    <xf numFmtId="49" fontId="13" fillId="0" borderId="6">
      <alignment horizontal="center"/>
    </xf>
    <xf numFmtId="0" fontId="15" fillId="0" borderId="0"/>
    <xf numFmtId="0" fontId="8" fillId="0" borderId="0">
      <alignment horizontal="left" vertical="top" wrapText="1"/>
    </xf>
    <xf numFmtId="0" fontId="8" fillId="0" borderId="0"/>
    <xf numFmtId="0" fontId="16" fillId="0" borderId="0">
      <alignment horizontal="center" wrapText="1"/>
    </xf>
    <xf numFmtId="0" fontId="16" fillId="0" borderId="0">
      <alignment horizontal="center"/>
    </xf>
    <xf numFmtId="0" fontId="8" fillId="0" borderId="0">
      <alignment wrapText="1"/>
    </xf>
    <xf numFmtId="0" fontId="8" fillId="0" borderId="0">
      <alignment horizontal="right"/>
    </xf>
    <xf numFmtId="0" fontId="8" fillId="0" borderId="9">
      <alignment horizontal="center" vertical="center" wrapText="1"/>
    </xf>
    <xf numFmtId="0" fontId="8" fillId="0" borderId="4">
      <alignment horizontal="center" vertical="center" shrinkToFit="1"/>
    </xf>
    <xf numFmtId="0" fontId="8" fillId="0" borderId="4">
      <alignment horizontal="left" vertical="top" wrapText="1"/>
    </xf>
    <xf numFmtId="4" fontId="8" fillId="2" borderId="4">
      <alignment horizontal="right" vertical="top" shrinkToFit="1"/>
    </xf>
    <xf numFmtId="0" fontId="10" fillId="0" borderId="10">
      <alignment horizontal="left"/>
    </xf>
    <xf numFmtId="4" fontId="10" fillId="4" borderId="4">
      <alignment horizontal="right" vertical="top" shrinkToFit="1"/>
    </xf>
    <xf numFmtId="0" fontId="8" fillId="0" borderId="11"/>
    <xf numFmtId="0" fontId="8" fillId="0" borderId="0">
      <alignment horizontal="left" wrapText="1"/>
    </xf>
    <xf numFmtId="0" fontId="15" fillId="0" borderId="0"/>
    <xf numFmtId="0" fontId="15" fillId="0" borderId="0"/>
    <xf numFmtId="0" fontId="15" fillId="0" borderId="0"/>
    <xf numFmtId="0" fontId="8" fillId="0" borderId="0"/>
    <xf numFmtId="0" fontId="8" fillId="0" borderId="0"/>
    <xf numFmtId="0" fontId="8" fillId="5" borderId="0"/>
    <xf numFmtId="0" fontId="10" fillId="0" borderId="4">
      <alignment horizontal="left" vertical="top" wrapText="1"/>
    </xf>
    <xf numFmtId="0" fontId="8" fillId="5" borderId="0">
      <alignment horizontal="center"/>
    </xf>
    <xf numFmtId="4" fontId="8" fillId="0" borderId="4">
      <alignment horizontal="right" vertical="top" shrinkToFit="1"/>
    </xf>
    <xf numFmtId="4" fontId="8" fillId="0" borderId="0">
      <alignment horizontal="right" shrinkToFit="1"/>
    </xf>
  </cellStyleXfs>
  <cellXfs count="40">
    <xf numFmtId="0" fontId="0" fillId="0" borderId="0" xfId="0"/>
    <xf numFmtId="0" fontId="4" fillId="0" borderId="1" xfId="0" quotePrefix="1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left" vertical="center" wrapText="1"/>
    </xf>
    <xf numFmtId="0" fontId="4" fillId="0" borderId="0" xfId="0" applyFont="1" applyFill="1" applyAlignment="1">
      <alignment vertical="center" wrapText="1"/>
    </xf>
    <xf numFmtId="4" fontId="4" fillId="0" borderId="0" xfId="0" applyNumberFormat="1" applyFont="1" applyFill="1" applyAlignment="1">
      <alignment horizontal="center" vertical="center" wrapText="1"/>
    </xf>
    <xf numFmtId="0" fontId="4" fillId="0" borderId="1" xfId="0" applyNumberFormat="1" applyFont="1" applyFill="1" applyBorder="1" applyAlignment="1">
      <alignment vertical="center" wrapText="1"/>
    </xf>
    <xf numFmtId="4" fontId="4" fillId="0" borderId="0" xfId="0" applyNumberFormat="1" applyFont="1" applyFill="1" applyAlignment="1">
      <alignment horizontal="left" vertical="top" wrapText="1"/>
    </xf>
    <xf numFmtId="4" fontId="5" fillId="0" borderId="1" xfId="0" applyNumberFormat="1" applyFont="1" applyFill="1" applyBorder="1" applyAlignment="1">
      <alignment horizontal="right" vertical="center" wrapText="1"/>
    </xf>
    <xf numFmtId="4" fontId="4" fillId="0" borderId="1" xfId="0" applyNumberFormat="1" applyFont="1" applyFill="1" applyBorder="1" applyAlignment="1">
      <alignment horizontal="right" vertical="center" wrapText="1"/>
    </xf>
    <xf numFmtId="0" fontId="11" fillId="0" borderId="1" xfId="2" applyNumberFormat="1" applyFont="1" applyFill="1" applyBorder="1" applyAlignment="1" applyProtection="1">
      <alignment horizontal="left" vertical="center" wrapText="1"/>
    </xf>
    <xf numFmtId="0" fontId="12" fillId="0" borderId="1" xfId="2" applyNumberFormat="1" applyFont="1" applyFill="1" applyBorder="1" applyAlignment="1" applyProtection="1">
      <alignment horizontal="left" vertical="center" wrapText="1"/>
    </xf>
    <xf numFmtId="165" fontId="4" fillId="0" borderId="1" xfId="0" applyNumberFormat="1" applyFont="1" applyFill="1" applyBorder="1" applyAlignment="1">
      <alignment horizontal="right" vertical="center" wrapText="1"/>
    </xf>
    <xf numFmtId="165" fontId="5" fillId="0" borderId="1" xfId="0" applyNumberFormat="1" applyFont="1" applyFill="1" applyBorder="1" applyAlignment="1">
      <alignment horizontal="right" vertical="center" wrapText="1"/>
    </xf>
    <xf numFmtId="0" fontId="5" fillId="0" borderId="1" xfId="0" quotePrefix="1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left" vertical="center" wrapText="1"/>
    </xf>
    <xf numFmtId="4" fontId="5" fillId="0" borderId="7" xfId="0" applyNumberFormat="1" applyFont="1" applyFill="1" applyBorder="1" applyAlignment="1">
      <alignment horizontal="right" vertical="center" wrapText="1"/>
    </xf>
    <xf numFmtId="165" fontId="5" fillId="0" borderId="7" xfId="0" applyNumberFormat="1" applyFont="1" applyFill="1" applyBorder="1" applyAlignment="1">
      <alignment horizontal="right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4" fontId="14" fillId="0" borderId="7" xfId="0" applyNumberFormat="1" applyFont="1" applyFill="1" applyBorder="1" applyAlignment="1">
      <alignment horizontal="right" vertical="center" wrapText="1"/>
    </xf>
    <xf numFmtId="4" fontId="14" fillId="0" borderId="1" xfId="0" applyNumberFormat="1" applyFont="1" applyFill="1" applyBorder="1" applyAlignment="1">
      <alignment horizontal="right" vertical="center" wrapText="1"/>
    </xf>
    <xf numFmtId="165" fontId="14" fillId="0" borderId="7" xfId="0" applyNumberFormat="1" applyFont="1" applyFill="1" applyBorder="1" applyAlignment="1">
      <alignment horizontal="right" vertical="center" wrapText="1"/>
    </xf>
    <xf numFmtId="165" fontId="14" fillId="0" borderId="1" xfId="0" applyNumberFormat="1" applyFont="1" applyFill="1" applyBorder="1" applyAlignment="1">
      <alignment horizontal="right" vertical="center" wrapText="1"/>
    </xf>
    <xf numFmtId="0" fontId="11" fillId="3" borderId="4" xfId="0" applyNumberFormat="1" applyFont="1" applyFill="1" applyBorder="1" applyAlignment="1">
      <alignment horizontal="left" vertical="center" wrapText="1"/>
    </xf>
    <xf numFmtId="4" fontId="4" fillId="0" borderId="1" xfId="0" applyNumberFormat="1" applyFont="1" applyFill="1" applyBorder="1" applyAlignment="1">
      <alignment horizontal="left" vertical="center" wrapText="1"/>
    </xf>
    <xf numFmtId="4" fontId="4" fillId="0" borderId="7" xfId="0" applyNumberFormat="1" applyFont="1" applyFill="1" applyBorder="1" applyAlignment="1">
      <alignment horizontal="center" vertical="center" wrapText="1"/>
    </xf>
    <xf numFmtId="165" fontId="4" fillId="0" borderId="7" xfId="0" applyNumberFormat="1" applyFont="1" applyFill="1" applyBorder="1" applyAlignment="1">
      <alignment horizontal="righ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14" fillId="0" borderId="2" xfId="0" quotePrefix="1" applyNumberFormat="1" applyFont="1" applyFill="1" applyBorder="1" applyAlignment="1">
      <alignment horizontal="center" vertical="center" wrapText="1"/>
    </xf>
    <xf numFmtId="0" fontId="14" fillId="0" borderId="3" xfId="0" quotePrefix="1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4" fillId="0" borderId="0" xfId="0" applyFont="1" applyFill="1" applyBorder="1" applyAlignment="1">
      <alignment horizontal="right" vertical="center" wrapText="1"/>
    </xf>
    <xf numFmtId="49" fontId="4" fillId="0" borderId="8" xfId="0" applyNumberFormat="1" applyFont="1" applyFill="1" applyBorder="1" applyAlignment="1">
      <alignment horizontal="center" vertical="center" wrapText="1"/>
    </xf>
    <xf numFmtId="49" fontId="4" fillId="0" borderId="7" xfId="0" applyNumberFormat="1" applyFont="1" applyFill="1" applyBorder="1" applyAlignment="1">
      <alignment horizontal="center" vertical="center" wrapText="1"/>
    </xf>
    <xf numFmtId="4" fontId="4" fillId="0" borderId="8" xfId="0" applyNumberFormat="1" applyFont="1" applyFill="1" applyBorder="1" applyAlignment="1">
      <alignment horizontal="center" vertical="center" wrapText="1"/>
    </xf>
    <xf numFmtId="4" fontId="4" fillId="0" borderId="7" xfId="0" applyNumberFormat="1" applyFont="1" applyFill="1" applyBorder="1" applyAlignment="1">
      <alignment horizontal="center" vertical="center" wrapText="1"/>
    </xf>
    <xf numFmtId="4" fontId="4" fillId="0" borderId="2" xfId="0" applyNumberFormat="1" applyFont="1" applyFill="1" applyBorder="1" applyAlignment="1">
      <alignment horizontal="center" vertical="center" wrapText="1"/>
    </xf>
    <xf numFmtId="4" fontId="4" fillId="0" borderId="3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left" vertical="top" wrapText="1"/>
    </xf>
    <xf numFmtId="0" fontId="4" fillId="0" borderId="1" xfId="0" applyNumberFormat="1" applyFont="1" applyFill="1" applyBorder="1" applyAlignment="1">
      <alignment horizontal="left" vertical="center" wrapText="1"/>
    </xf>
  </cellXfs>
  <cellStyles count="38">
    <cellStyle name="br" xfId="30"/>
    <cellStyle name="col" xfId="29"/>
    <cellStyle name="style0" xfId="31"/>
    <cellStyle name="td" xfId="32"/>
    <cellStyle name="tr" xfId="28"/>
    <cellStyle name="xl21" xfId="33"/>
    <cellStyle name="xl22" xfId="20"/>
    <cellStyle name="xl23" xfId="21"/>
    <cellStyle name="xl24" xfId="24"/>
    <cellStyle name="xl25" xfId="26"/>
    <cellStyle name="xl26" xfId="1"/>
    <cellStyle name="xl26 2" xfId="14"/>
    <cellStyle name="xl27" xfId="16"/>
    <cellStyle name="xl28" xfId="17"/>
    <cellStyle name="xl29" xfId="18"/>
    <cellStyle name="xl30" xfId="19"/>
    <cellStyle name="xl31" xfId="11"/>
    <cellStyle name="xl31 2" xfId="25"/>
    <cellStyle name="xl32" xfId="15"/>
    <cellStyle name="xl33" xfId="27"/>
    <cellStyle name="xl34" xfId="2"/>
    <cellStyle name="xl34 2" xfId="22"/>
    <cellStyle name="xl35" xfId="34"/>
    <cellStyle name="xl36" xfId="23"/>
    <cellStyle name="xl37" xfId="35"/>
    <cellStyle name="xl38" xfId="3"/>
    <cellStyle name="xl38 2" xfId="36"/>
    <cellStyle name="xl39" xfId="37"/>
    <cellStyle name="xl42" xfId="4"/>
    <cellStyle name="xl44" xfId="12"/>
    <cellStyle name="xl52" xfId="5"/>
    <cellStyle name="xl63" xfId="6"/>
    <cellStyle name="Обычный" xfId="0" builtinId="0"/>
    <cellStyle name="Обычный 2" xfId="7"/>
    <cellStyle name="Обычный 3" xfId="8"/>
    <cellStyle name="Обычный 4" xfId="13"/>
    <cellStyle name="Стиль 1" xfId="9"/>
    <cellStyle name="Финансовый 2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Paper">
      <a:dk1>
        <a:sysClr val="windowText" lastClr="000000"/>
      </a:dk1>
      <a:lt1>
        <a:sysClr val="window" lastClr="FFFFFF"/>
      </a:lt1>
      <a:dk2>
        <a:srgbClr val="444D26"/>
      </a:dk2>
      <a:lt2>
        <a:srgbClr val="FEFAC9"/>
      </a:lt2>
      <a:accent1>
        <a:srgbClr val="A5B592"/>
      </a:accent1>
      <a:accent2>
        <a:srgbClr val="F3A447"/>
      </a:accent2>
      <a:accent3>
        <a:srgbClr val="E7BC29"/>
      </a:accent3>
      <a:accent4>
        <a:srgbClr val="D092A7"/>
      </a:accent4>
      <a:accent5>
        <a:srgbClr val="9C85C0"/>
      </a:accent5>
      <a:accent6>
        <a:srgbClr val="809EC2"/>
      </a:accent6>
      <a:hlink>
        <a:srgbClr val="8E58B6"/>
      </a:hlink>
      <a:folHlink>
        <a:srgbClr val="7F6F6F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4"/>
  <sheetViews>
    <sheetView showGridLines="0" tabSelected="1" view="pageBreakPreview" topLeftCell="A32" zoomScaleNormal="70" zoomScaleSheetLayoutView="100" workbookViewId="0">
      <selection activeCell="F47" sqref="F47"/>
    </sheetView>
  </sheetViews>
  <sheetFormatPr defaultColWidth="9.109375" defaultRowHeight="15.6" outlineLevelCol="1" x14ac:dyDescent="0.3"/>
  <cols>
    <col min="1" max="1" width="27.88671875" style="3" customWidth="1"/>
    <col min="2" max="2" width="59.6640625" style="3" customWidth="1"/>
    <col min="3" max="3" width="18.33203125" style="3" customWidth="1"/>
    <col min="4" max="4" width="18.33203125" style="4" customWidth="1"/>
    <col min="5" max="5" width="18.33203125" style="3" customWidth="1" outlineLevel="1"/>
    <col min="6" max="6" width="13.77734375" style="3" customWidth="1" outlineLevel="1"/>
    <col min="7" max="7" width="10.5546875" style="3" customWidth="1"/>
    <col min="8" max="8" width="35.44140625" style="3" customWidth="1"/>
    <col min="9" max="9" width="35.5546875" style="3" customWidth="1"/>
    <col min="10" max="219" width="9.109375" style="3"/>
    <col min="220" max="221" width="12.33203125" style="3" customWidth="1"/>
    <col min="222" max="222" width="13.44140625" style="3" customWidth="1"/>
    <col min="223" max="223" width="59.109375" style="3" customWidth="1"/>
    <col min="224" max="224" width="18.109375" style="3" customWidth="1"/>
    <col min="225" max="225" width="32.109375" style="3" customWidth="1"/>
    <col min="226" max="226" width="86.6640625" style="3" customWidth="1"/>
    <col min="227" max="235" width="23.109375" style="3" customWidth="1"/>
    <col min="236" max="236" width="91.44140625" style="3" customWidth="1"/>
    <col min="237" max="242" width="19.109375" style="3" customWidth="1"/>
    <col min="243" max="16384" width="9.109375" style="3"/>
  </cols>
  <sheetData>
    <row r="1" spans="1:9" ht="52.8" customHeight="1" x14ac:dyDescent="0.3">
      <c r="A1" s="30" t="s">
        <v>109</v>
      </c>
      <c r="B1" s="30"/>
      <c r="C1" s="30"/>
      <c r="D1" s="30"/>
      <c r="E1" s="30"/>
      <c r="F1" s="30"/>
      <c r="G1" s="30"/>
      <c r="H1" s="30"/>
      <c r="I1" s="30"/>
    </row>
    <row r="2" spans="1:9" ht="17.25" customHeight="1" x14ac:dyDescent="0.3">
      <c r="A2" s="31" t="s">
        <v>44</v>
      </c>
      <c r="B2" s="31"/>
      <c r="C2" s="31"/>
      <c r="D2" s="31"/>
      <c r="E2" s="31"/>
      <c r="F2" s="31"/>
      <c r="G2" s="31"/>
      <c r="H2" s="31"/>
      <c r="I2" s="31"/>
    </row>
    <row r="3" spans="1:9" ht="21.6" customHeight="1" x14ac:dyDescent="0.3">
      <c r="A3" s="32" t="s">
        <v>5</v>
      </c>
      <c r="B3" s="32" t="s">
        <v>6</v>
      </c>
      <c r="C3" s="32" t="s">
        <v>110</v>
      </c>
      <c r="D3" s="34" t="s">
        <v>111</v>
      </c>
      <c r="E3" s="34" t="s">
        <v>112</v>
      </c>
      <c r="F3" s="36" t="s">
        <v>113</v>
      </c>
      <c r="G3" s="37"/>
      <c r="H3" s="34" t="s">
        <v>115</v>
      </c>
      <c r="I3" s="34" t="s">
        <v>116</v>
      </c>
    </row>
    <row r="4" spans="1:9" ht="81" customHeight="1" x14ac:dyDescent="0.3">
      <c r="A4" s="33"/>
      <c r="B4" s="33"/>
      <c r="C4" s="33"/>
      <c r="D4" s="35"/>
      <c r="E4" s="35"/>
      <c r="F4" s="24" t="s">
        <v>114</v>
      </c>
      <c r="G4" s="17" t="s">
        <v>117</v>
      </c>
      <c r="H4" s="35"/>
      <c r="I4" s="35"/>
    </row>
    <row r="5" spans="1:9" ht="18" customHeight="1" x14ac:dyDescent="0.3">
      <c r="A5" s="13" t="s">
        <v>45</v>
      </c>
      <c r="B5" s="14" t="s">
        <v>7</v>
      </c>
      <c r="C5" s="15">
        <f>C7+C10+C12+C16+C20+C23+C24+C26+C32+C36+C39+C42+C43+C44</f>
        <v>30757639000</v>
      </c>
      <c r="D5" s="15">
        <f>D7+D10+D12+D16+D20+D23+D24+D26+D32+D36+D39+D42+D43+D44</f>
        <v>35933820000</v>
      </c>
      <c r="E5" s="15">
        <f>E7+E10+E12+E16+E20+E23+E24+E26+E32+E36+E39+E42+E43+E44</f>
        <v>38059287802.200005</v>
      </c>
      <c r="F5" s="16">
        <f>E5/C5*100</f>
        <v>123.73930197373085</v>
      </c>
      <c r="G5" s="12">
        <f>E5/D5*100</f>
        <v>105.91495087970053</v>
      </c>
      <c r="H5" s="8"/>
      <c r="I5" s="23"/>
    </row>
    <row r="6" spans="1:9" ht="21" customHeight="1" x14ac:dyDescent="0.3">
      <c r="A6" s="28" t="s">
        <v>96</v>
      </c>
      <c r="B6" s="29"/>
      <c r="C6" s="18">
        <f>C7+C10+C12+C16+C20+C23+C24</f>
        <v>29934842000</v>
      </c>
      <c r="D6" s="18">
        <f>D7+D10+D12+D16+D20+D23+D24</f>
        <v>34670981000</v>
      </c>
      <c r="E6" s="18">
        <f>E7+E10+E12+E16+E20+E23+E24</f>
        <v>36431571522.830002</v>
      </c>
      <c r="F6" s="20">
        <f t="shared" ref="F6:F8" si="0">E6/C6*100</f>
        <v>121.70290233310736</v>
      </c>
      <c r="G6" s="21">
        <f t="shared" ref="G6:G8" si="1">E6/D6*100</f>
        <v>105.07799454197735</v>
      </c>
      <c r="H6" s="8"/>
      <c r="I6" s="23"/>
    </row>
    <row r="7" spans="1:9" x14ac:dyDescent="0.3">
      <c r="A7" s="13" t="s">
        <v>46</v>
      </c>
      <c r="B7" s="14" t="s">
        <v>8</v>
      </c>
      <c r="C7" s="7">
        <f>C8+C9</f>
        <v>17662307000</v>
      </c>
      <c r="D7" s="7">
        <f>D8+D9</f>
        <v>20852841000</v>
      </c>
      <c r="E7" s="7">
        <f>E8+E9</f>
        <v>22283206085.25</v>
      </c>
      <c r="F7" s="16">
        <f t="shared" si="0"/>
        <v>126.16248876916249</v>
      </c>
      <c r="G7" s="12">
        <f t="shared" si="1"/>
        <v>106.85932955250559</v>
      </c>
      <c r="H7" s="8"/>
      <c r="I7" s="23"/>
    </row>
    <row r="8" spans="1:9" ht="93.6" x14ac:dyDescent="0.3">
      <c r="A8" s="1" t="s">
        <v>47</v>
      </c>
      <c r="B8" s="2" t="s">
        <v>9</v>
      </c>
      <c r="C8" s="8">
        <v>6299859000</v>
      </c>
      <c r="D8" s="8">
        <v>8528647000</v>
      </c>
      <c r="E8" s="8">
        <v>9494128633.0799999</v>
      </c>
      <c r="F8" s="25">
        <f t="shared" si="0"/>
        <v>150.70382738851777</v>
      </c>
      <c r="G8" s="11">
        <f t="shared" si="1"/>
        <v>111.32045485151396</v>
      </c>
      <c r="H8" s="23" t="s">
        <v>127</v>
      </c>
      <c r="I8" s="23" t="s">
        <v>127</v>
      </c>
    </row>
    <row r="9" spans="1:9" ht="78" x14ac:dyDescent="0.3">
      <c r="A9" s="1" t="s">
        <v>48</v>
      </c>
      <c r="B9" s="2" t="s">
        <v>10</v>
      </c>
      <c r="C9" s="8">
        <v>11362448000</v>
      </c>
      <c r="D9" s="8">
        <v>12324194000</v>
      </c>
      <c r="E9" s="8">
        <v>12789077452.17</v>
      </c>
      <c r="F9" s="25">
        <f t="shared" ref="F9:F54" si="2">E9/C9*100</f>
        <v>112.55565219898035</v>
      </c>
      <c r="G9" s="11">
        <f t="shared" ref="G9:G54" si="3">E9/D9*100</f>
        <v>103.77212053112763</v>
      </c>
      <c r="H9" s="23" t="s">
        <v>128</v>
      </c>
      <c r="I9" s="22"/>
    </row>
    <row r="10" spans="1:9" ht="46.8" x14ac:dyDescent="0.3">
      <c r="A10" s="13" t="s">
        <v>49</v>
      </c>
      <c r="B10" s="14" t="s">
        <v>11</v>
      </c>
      <c r="C10" s="7">
        <f>C11</f>
        <v>5570166000</v>
      </c>
      <c r="D10" s="7">
        <f>D11</f>
        <v>5472395000</v>
      </c>
      <c r="E10" s="7">
        <f>E11</f>
        <v>5639150171.0900002</v>
      </c>
      <c r="F10" s="16">
        <f t="shared" si="2"/>
        <v>101.23845808347542</v>
      </c>
      <c r="G10" s="12">
        <f t="shared" si="3"/>
        <v>103.04720640761495</v>
      </c>
      <c r="H10" s="8"/>
      <c r="I10" s="23"/>
    </row>
    <row r="11" spans="1:9" ht="32.4" customHeight="1" x14ac:dyDescent="0.3">
      <c r="A11" s="1" t="s">
        <v>86</v>
      </c>
      <c r="B11" s="9" t="s">
        <v>85</v>
      </c>
      <c r="C11" s="8">
        <v>5570166000</v>
      </c>
      <c r="D11" s="8">
        <v>5472395000</v>
      </c>
      <c r="E11" s="8">
        <v>5639150171.0900002</v>
      </c>
      <c r="F11" s="25">
        <f t="shared" si="2"/>
        <v>101.23845808347542</v>
      </c>
      <c r="G11" s="11">
        <f t="shared" si="3"/>
        <v>103.04720640761495</v>
      </c>
      <c r="H11" s="22"/>
      <c r="I11" s="22"/>
    </row>
    <row r="12" spans="1:9" x14ac:dyDescent="0.3">
      <c r="A12" s="13" t="s">
        <v>50</v>
      </c>
      <c r="B12" s="14" t="s">
        <v>12</v>
      </c>
      <c r="C12" s="7">
        <f>C13+C14+C15</f>
        <v>2688698000</v>
      </c>
      <c r="D12" s="7">
        <f>D13+D14+D15</f>
        <v>3687734000</v>
      </c>
      <c r="E12" s="7">
        <f>E13+E14+E15</f>
        <v>3818567250.23</v>
      </c>
      <c r="F12" s="16">
        <f t="shared" si="2"/>
        <v>142.02291407328008</v>
      </c>
      <c r="G12" s="12">
        <f t="shared" si="3"/>
        <v>103.54779521055477</v>
      </c>
      <c r="H12" s="8"/>
      <c r="I12" s="23"/>
    </row>
    <row r="13" spans="1:9" ht="78" x14ac:dyDescent="0.3">
      <c r="A13" s="1" t="s">
        <v>51</v>
      </c>
      <c r="B13" s="5" t="s">
        <v>13</v>
      </c>
      <c r="C13" s="8">
        <v>2674208000</v>
      </c>
      <c r="D13" s="8">
        <v>3655654000</v>
      </c>
      <c r="E13" s="8">
        <v>3783176655</v>
      </c>
      <c r="F13" s="25">
        <f t="shared" si="2"/>
        <v>141.46905008884875</v>
      </c>
      <c r="G13" s="11">
        <f t="shared" si="3"/>
        <v>103.48836774486863</v>
      </c>
      <c r="H13" s="23" t="s">
        <v>129</v>
      </c>
      <c r="I13" s="22"/>
    </row>
    <row r="14" spans="1:9" x14ac:dyDescent="0.3">
      <c r="A14" s="1" t="s">
        <v>87</v>
      </c>
      <c r="B14" s="9" t="s">
        <v>88</v>
      </c>
      <c r="C14" s="8">
        <v>0</v>
      </c>
      <c r="D14" s="8">
        <v>0</v>
      </c>
      <c r="E14" s="8">
        <v>-8199.8799999999992</v>
      </c>
      <c r="F14" s="25"/>
      <c r="G14" s="11"/>
      <c r="H14" s="8"/>
      <c r="I14" s="23"/>
    </row>
    <row r="15" spans="1:9" ht="78" x14ac:dyDescent="0.3">
      <c r="A15" s="1" t="s">
        <v>95</v>
      </c>
      <c r="B15" s="9" t="s">
        <v>94</v>
      </c>
      <c r="C15" s="8">
        <v>14490000</v>
      </c>
      <c r="D15" s="8">
        <v>32080000</v>
      </c>
      <c r="E15" s="8">
        <v>35398795.109999999</v>
      </c>
      <c r="F15" s="25">
        <f t="shared" si="2"/>
        <v>244.29810289855075</v>
      </c>
      <c r="G15" s="11">
        <f t="shared" si="3"/>
        <v>110.34537129052369</v>
      </c>
      <c r="H15" s="23" t="s">
        <v>130</v>
      </c>
      <c r="I15" s="23" t="s">
        <v>130</v>
      </c>
    </row>
    <row r="16" spans="1:9" x14ac:dyDescent="0.3">
      <c r="A16" s="13" t="s">
        <v>52</v>
      </c>
      <c r="B16" s="14" t="s">
        <v>14</v>
      </c>
      <c r="C16" s="7">
        <f>C17+C18+C19</f>
        <v>3811550000</v>
      </c>
      <c r="D16" s="7">
        <f>D17+D18+D19</f>
        <v>4479372000</v>
      </c>
      <c r="E16" s="7">
        <f>E17+E18+E19</f>
        <v>4514254784.6400003</v>
      </c>
      <c r="F16" s="16">
        <f t="shared" si="2"/>
        <v>118.43619484566648</v>
      </c>
      <c r="G16" s="12">
        <f t="shared" si="3"/>
        <v>100.77874274876034</v>
      </c>
      <c r="H16" s="8"/>
      <c r="I16" s="23"/>
    </row>
    <row r="17" spans="1:9" ht="130.19999999999999" customHeight="1" x14ac:dyDescent="0.3">
      <c r="A17" s="1" t="s">
        <v>53</v>
      </c>
      <c r="B17" s="2" t="s">
        <v>15</v>
      </c>
      <c r="C17" s="8">
        <v>2673039000</v>
      </c>
      <c r="D17" s="8">
        <v>3347151000</v>
      </c>
      <c r="E17" s="8">
        <v>3322189031.1900001</v>
      </c>
      <c r="F17" s="25">
        <f t="shared" si="2"/>
        <v>124.28509390210918</v>
      </c>
      <c r="G17" s="11">
        <f t="shared" si="3"/>
        <v>99.254232366272106</v>
      </c>
      <c r="H17" s="38" t="s">
        <v>131</v>
      </c>
      <c r="I17" s="22"/>
    </row>
    <row r="18" spans="1:9" ht="78" x14ac:dyDescent="0.3">
      <c r="A18" s="1" t="s">
        <v>54</v>
      </c>
      <c r="B18" s="2" t="s">
        <v>16</v>
      </c>
      <c r="C18" s="8">
        <v>1092455000</v>
      </c>
      <c r="D18" s="8">
        <v>1092455000</v>
      </c>
      <c r="E18" s="8">
        <v>1150769582.45</v>
      </c>
      <c r="F18" s="25">
        <f t="shared" si="2"/>
        <v>105.33793908673583</v>
      </c>
      <c r="G18" s="11">
        <f t="shared" si="3"/>
        <v>105.33793908673583</v>
      </c>
      <c r="H18" s="38" t="s">
        <v>132</v>
      </c>
      <c r="I18" s="38" t="s">
        <v>132</v>
      </c>
    </row>
    <row r="19" spans="1:9" ht="62.4" x14ac:dyDescent="0.3">
      <c r="A19" s="1" t="s">
        <v>55</v>
      </c>
      <c r="B19" s="2" t="s">
        <v>17</v>
      </c>
      <c r="C19" s="8">
        <v>46056000</v>
      </c>
      <c r="D19" s="8">
        <v>39766000</v>
      </c>
      <c r="E19" s="8">
        <v>41296171</v>
      </c>
      <c r="F19" s="25">
        <f t="shared" si="2"/>
        <v>89.665127236407855</v>
      </c>
      <c r="G19" s="11">
        <f t="shared" si="3"/>
        <v>103.84793793693106</v>
      </c>
      <c r="H19" s="38" t="s">
        <v>98</v>
      </c>
      <c r="I19" s="22"/>
    </row>
    <row r="20" spans="1:9" ht="31.2" x14ac:dyDescent="0.3">
      <c r="A20" s="13" t="s">
        <v>56</v>
      </c>
      <c r="B20" s="14" t="s">
        <v>18</v>
      </c>
      <c r="C20" s="7">
        <f>C21+C22</f>
        <v>20310000</v>
      </c>
      <c r="D20" s="7">
        <f>D21+D22</f>
        <v>21691000</v>
      </c>
      <c r="E20" s="7">
        <f>E21+E22</f>
        <v>25710804.989999998</v>
      </c>
      <c r="F20" s="16">
        <f t="shared" si="2"/>
        <v>126.59185125553914</v>
      </c>
      <c r="G20" s="12">
        <f t="shared" si="3"/>
        <v>118.53213309667603</v>
      </c>
      <c r="H20" s="8"/>
      <c r="I20" s="23"/>
    </row>
    <row r="21" spans="1:9" ht="93.6" x14ac:dyDescent="0.3">
      <c r="A21" s="1" t="s">
        <v>57</v>
      </c>
      <c r="B21" s="2" t="s">
        <v>19</v>
      </c>
      <c r="C21" s="8">
        <v>19721000</v>
      </c>
      <c r="D21" s="8">
        <v>20963000</v>
      </c>
      <c r="E21" s="8">
        <v>24945957.079999998</v>
      </c>
      <c r="F21" s="25">
        <f t="shared" si="2"/>
        <v>126.49438202930885</v>
      </c>
      <c r="G21" s="11">
        <f t="shared" si="3"/>
        <v>118.99993836760005</v>
      </c>
      <c r="H21" s="23" t="s">
        <v>133</v>
      </c>
      <c r="I21" s="23" t="s">
        <v>133</v>
      </c>
    </row>
    <row r="22" spans="1:9" ht="62.4" x14ac:dyDescent="0.3">
      <c r="A22" s="1" t="s">
        <v>58</v>
      </c>
      <c r="B22" s="2" t="s">
        <v>20</v>
      </c>
      <c r="C22" s="8">
        <v>589000</v>
      </c>
      <c r="D22" s="8">
        <v>728000</v>
      </c>
      <c r="E22" s="8">
        <v>764847.91</v>
      </c>
      <c r="F22" s="25">
        <f t="shared" si="2"/>
        <v>129.85533276740239</v>
      </c>
      <c r="G22" s="11">
        <f t="shared" si="3"/>
        <v>105.0615260989011</v>
      </c>
      <c r="H22" s="23" t="s">
        <v>99</v>
      </c>
      <c r="I22" s="23" t="s">
        <v>99</v>
      </c>
    </row>
    <row r="23" spans="1:9" ht="62.4" x14ac:dyDescent="0.3">
      <c r="A23" s="13" t="s">
        <v>59</v>
      </c>
      <c r="B23" s="14" t="s">
        <v>21</v>
      </c>
      <c r="C23" s="7">
        <v>181811000</v>
      </c>
      <c r="D23" s="7">
        <v>156948000</v>
      </c>
      <c r="E23" s="7">
        <v>150935273.41</v>
      </c>
      <c r="F23" s="16">
        <f t="shared" si="2"/>
        <v>83.017679573843168</v>
      </c>
      <c r="G23" s="12">
        <f t="shared" si="3"/>
        <v>96.168968964242936</v>
      </c>
      <c r="H23" s="2" t="s">
        <v>120</v>
      </c>
      <c r="I23" s="22"/>
    </row>
    <row r="24" spans="1:9" ht="46.8" x14ac:dyDescent="0.3">
      <c r="A24" s="13" t="s">
        <v>90</v>
      </c>
      <c r="B24" s="10" t="s">
        <v>89</v>
      </c>
      <c r="C24" s="7">
        <v>0</v>
      </c>
      <c r="D24" s="7">
        <v>0</v>
      </c>
      <c r="E24" s="7">
        <v>-252846.78</v>
      </c>
      <c r="F24" s="25"/>
      <c r="G24" s="11"/>
      <c r="H24" s="8"/>
      <c r="I24" s="23"/>
    </row>
    <row r="25" spans="1:9" ht="21" customHeight="1" x14ac:dyDescent="0.3">
      <c r="A25" s="28" t="s">
        <v>97</v>
      </c>
      <c r="B25" s="29"/>
      <c r="C25" s="19">
        <f>C26+C32+C36+C39+C42+C43+C44</f>
        <v>822797000</v>
      </c>
      <c r="D25" s="19">
        <f>D26+D32+D36+D39+D42+D43+D44</f>
        <v>1262839000</v>
      </c>
      <c r="E25" s="19">
        <f>E26+E32+E36+E39+E42+E43+E44</f>
        <v>1627716279.3699996</v>
      </c>
      <c r="F25" s="20">
        <f t="shared" si="2"/>
        <v>197.82720152966039</v>
      </c>
      <c r="G25" s="21">
        <f t="shared" si="3"/>
        <v>128.89341233284682</v>
      </c>
      <c r="H25" s="8"/>
      <c r="I25" s="23"/>
    </row>
    <row r="26" spans="1:9" ht="46.8" x14ac:dyDescent="0.3">
      <c r="A26" s="13" t="s">
        <v>60</v>
      </c>
      <c r="B26" s="14" t="s">
        <v>22</v>
      </c>
      <c r="C26" s="7">
        <f>C27+C29+C30+C31</f>
        <v>141937000</v>
      </c>
      <c r="D26" s="7">
        <f>D27+D28+D29+D30+D31</f>
        <v>321274000</v>
      </c>
      <c r="E26" s="7">
        <f>E27+E28+E29+E30+E31</f>
        <v>581457165.03999984</v>
      </c>
      <c r="F26" s="16">
        <f t="shared" si="2"/>
        <v>409.65862674285063</v>
      </c>
      <c r="G26" s="12">
        <f t="shared" si="3"/>
        <v>180.98481826727337</v>
      </c>
      <c r="H26" s="8"/>
      <c r="I26" s="23"/>
    </row>
    <row r="27" spans="1:9" ht="78" x14ac:dyDescent="0.3">
      <c r="A27" s="1" t="s">
        <v>61</v>
      </c>
      <c r="B27" s="2" t="s">
        <v>23</v>
      </c>
      <c r="C27" s="8">
        <v>20197000</v>
      </c>
      <c r="D27" s="8">
        <v>15511000</v>
      </c>
      <c r="E27" s="8">
        <v>15511118.210000001</v>
      </c>
      <c r="F27" s="25">
        <f t="shared" si="2"/>
        <v>76.79911972075061</v>
      </c>
      <c r="G27" s="11">
        <f t="shared" si="3"/>
        <v>100.00076210431308</v>
      </c>
      <c r="H27" s="39" t="s">
        <v>134</v>
      </c>
      <c r="I27" s="22"/>
    </row>
    <row r="28" spans="1:9" ht="93.6" x14ac:dyDescent="0.3">
      <c r="A28" s="1" t="s">
        <v>118</v>
      </c>
      <c r="B28" s="2" t="s">
        <v>119</v>
      </c>
      <c r="C28" s="8">
        <v>0</v>
      </c>
      <c r="D28" s="8">
        <v>152073000</v>
      </c>
      <c r="E28" s="8">
        <v>398981934.69</v>
      </c>
      <c r="F28" s="25"/>
      <c r="G28" s="11">
        <f t="shared" si="3"/>
        <v>262.36211207117634</v>
      </c>
      <c r="H28" s="22"/>
      <c r="I28" s="23" t="s">
        <v>121</v>
      </c>
    </row>
    <row r="29" spans="1:9" ht="118.2" customHeight="1" x14ac:dyDescent="0.3">
      <c r="A29" s="1" t="s">
        <v>62</v>
      </c>
      <c r="B29" s="2" t="s">
        <v>24</v>
      </c>
      <c r="C29" s="8">
        <v>116160000</v>
      </c>
      <c r="D29" s="8">
        <v>138669000</v>
      </c>
      <c r="E29" s="8">
        <v>149890112.16999999</v>
      </c>
      <c r="F29" s="25">
        <f t="shared" si="2"/>
        <v>129.03763100034433</v>
      </c>
      <c r="G29" s="11">
        <f t="shared" si="3"/>
        <v>108.09201203585516</v>
      </c>
      <c r="H29" s="23" t="s">
        <v>100</v>
      </c>
      <c r="I29" s="23" t="s">
        <v>135</v>
      </c>
    </row>
    <row r="30" spans="1:9" ht="78" x14ac:dyDescent="0.3">
      <c r="A30" s="1" t="s">
        <v>63</v>
      </c>
      <c r="B30" s="2" t="s">
        <v>25</v>
      </c>
      <c r="C30" s="8">
        <v>4576000</v>
      </c>
      <c r="D30" s="8">
        <v>14017000</v>
      </c>
      <c r="E30" s="8">
        <v>15235846.300000001</v>
      </c>
      <c r="F30" s="25">
        <f t="shared" si="2"/>
        <v>332.95118662587413</v>
      </c>
      <c r="G30" s="11">
        <f t="shared" si="3"/>
        <v>108.69548619533424</v>
      </c>
      <c r="H30" s="23" t="s">
        <v>136</v>
      </c>
      <c r="I30" s="23" t="s">
        <v>137</v>
      </c>
    </row>
    <row r="31" spans="1:9" ht="124.8" x14ac:dyDescent="0.3">
      <c r="A31" s="1" t="s">
        <v>64</v>
      </c>
      <c r="B31" s="2" t="s">
        <v>26</v>
      </c>
      <c r="C31" s="8">
        <v>1004000</v>
      </c>
      <c r="D31" s="8">
        <v>1004000</v>
      </c>
      <c r="E31" s="8">
        <v>1838153.67</v>
      </c>
      <c r="F31" s="25">
        <f t="shared" si="2"/>
        <v>183.08303486055777</v>
      </c>
      <c r="G31" s="11">
        <f t="shared" si="3"/>
        <v>183.08303486055777</v>
      </c>
      <c r="H31" s="23" t="s">
        <v>138</v>
      </c>
      <c r="I31" s="23" t="s">
        <v>138</v>
      </c>
    </row>
    <row r="32" spans="1:9" ht="31.2" x14ac:dyDescent="0.3">
      <c r="A32" s="13" t="s">
        <v>65</v>
      </c>
      <c r="B32" s="14" t="s">
        <v>27</v>
      </c>
      <c r="C32" s="7">
        <f>C33+C34+C35</f>
        <v>270398000</v>
      </c>
      <c r="D32" s="7">
        <f>D33+D34+D35</f>
        <v>333097000</v>
      </c>
      <c r="E32" s="7">
        <f>E33+E34+E35</f>
        <v>380654858.15999997</v>
      </c>
      <c r="F32" s="16">
        <f t="shared" si="2"/>
        <v>140.77576689176695</v>
      </c>
      <c r="G32" s="12">
        <f t="shared" si="3"/>
        <v>114.27748018144864</v>
      </c>
      <c r="H32" s="8"/>
      <c r="I32" s="23"/>
    </row>
    <row r="33" spans="1:9" ht="78" x14ac:dyDescent="0.3">
      <c r="A33" s="1" t="s">
        <v>66</v>
      </c>
      <c r="B33" s="2" t="s">
        <v>28</v>
      </c>
      <c r="C33" s="8">
        <v>13909000</v>
      </c>
      <c r="D33" s="8">
        <v>13909000</v>
      </c>
      <c r="E33" s="8">
        <v>15421691.66</v>
      </c>
      <c r="F33" s="25">
        <f t="shared" si="2"/>
        <v>110.8756320368107</v>
      </c>
      <c r="G33" s="11">
        <f t="shared" si="3"/>
        <v>110.8756320368107</v>
      </c>
      <c r="H33" s="23" t="s">
        <v>122</v>
      </c>
      <c r="I33" s="23" t="s">
        <v>122</v>
      </c>
    </row>
    <row r="34" spans="1:9" ht="93.6" x14ac:dyDescent="0.3">
      <c r="A34" s="1" t="s">
        <v>67</v>
      </c>
      <c r="B34" s="2" t="s">
        <v>29</v>
      </c>
      <c r="C34" s="8">
        <v>10408000</v>
      </c>
      <c r="D34" s="8">
        <v>1009000</v>
      </c>
      <c r="E34" s="8">
        <v>4063233.23</v>
      </c>
      <c r="F34" s="25">
        <f t="shared" si="2"/>
        <v>39.039519888547268</v>
      </c>
      <c r="G34" s="11">
        <f t="shared" si="3"/>
        <v>402.69903171456889</v>
      </c>
      <c r="H34" s="23" t="s">
        <v>108</v>
      </c>
      <c r="I34" s="23" t="s">
        <v>145</v>
      </c>
    </row>
    <row r="35" spans="1:9" ht="152.4" customHeight="1" x14ac:dyDescent="0.3">
      <c r="A35" s="1" t="s">
        <v>68</v>
      </c>
      <c r="B35" s="2" t="s">
        <v>30</v>
      </c>
      <c r="C35" s="8">
        <v>246081000</v>
      </c>
      <c r="D35" s="8">
        <v>318179000</v>
      </c>
      <c r="E35" s="8">
        <v>361169933.26999998</v>
      </c>
      <c r="F35" s="25">
        <f t="shared" si="2"/>
        <v>146.76871975894116</v>
      </c>
      <c r="G35" s="11">
        <f t="shared" si="3"/>
        <v>113.51155584435175</v>
      </c>
      <c r="H35" s="23" t="s">
        <v>140</v>
      </c>
      <c r="I35" s="23" t="s">
        <v>139</v>
      </c>
    </row>
    <row r="36" spans="1:9" ht="31.2" x14ac:dyDescent="0.3">
      <c r="A36" s="13" t="s">
        <v>69</v>
      </c>
      <c r="B36" s="14" t="s">
        <v>31</v>
      </c>
      <c r="C36" s="7">
        <f>C37+C38</f>
        <v>47963000</v>
      </c>
      <c r="D36" s="7">
        <f>D37+D38</f>
        <v>102256000</v>
      </c>
      <c r="E36" s="7">
        <f>E37+E38</f>
        <v>87600991.519999996</v>
      </c>
      <c r="F36" s="16">
        <f t="shared" si="2"/>
        <v>182.64285286575068</v>
      </c>
      <c r="G36" s="12">
        <f t="shared" si="3"/>
        <v>85.668314348302303</v>
      </c>
      <c r="H36" s="8"/>
      <c r="I36" s="23"/>
    </row>
    <row r="37" spans="1:9" ht="46.8" x14ac:dyDescent="0.3">
      <c r="A37" s="1" t="s">
        <v>70</v>
      </c>
      <c r="B37" s="2" t="s">
        <v>32</v>
      </c>
      <c r="C37" s="8">
        <v>9459000</v>
      </c>
      <c r="D37" s="8">
        <v>8612000</v>
      </c>
      <c r="E37" s="8">
        <v>11519336.220000001</v>
      </c>
      <c r="F37" s="25">
        <f t="shared" si="2"/>
        <v>121.78175515382176</v>
      </c>
      <c r="G37" s="11">
        <f t="shared" si="3"/>
        <v>133.75912935438922</v>
      </c>
      <c r="H37" s="23" t="s">
        <v>101</v>
      </c>
      <c r="I37" s="23" t="s">
        <v>101</v>
      </c>
    </row>
    <row r="38" spans="1:9" ht="88.8" customHeight="1" x14ac:dyDescent="0.3">
      <c r="A38" s="1" t="s">
        <v>71</v>
      </c>
      <c r="B38" s="2" t="s">
        <v>33</v>
      </c>
      <c r="C38" s="8">
        <v>38504000</v>
      </c>
      <c r="D38" s="8">
        <v>93644000</v>
      </c>
      <c r="E38" s="8">
        <v>76081655.299999997</v>
      </c>
      <c r="F38" s="25">
        <f t="shared" si="2"/>
        <v>197.59415982755038</v>
      </c>
      <c r="G38" s="11">
        <f t="shared" si="3"/>
        <v>81.245627376019812</v>
      </c>
      <c r="H38" s="23" t="s">
        <v>142</v>
      </c>
      <c r="I38" s="23" t="s">
        <v>141</v>
      </c>
    </row>
    <row r="39" spans="1:9" ht="31.2" x14ac:dyDescent="0.3">
      <c r="A39" s="13" t="s">
        <v>72</v>
      </c>
      <c r="B39" s="14" t="s">
        <v>34</v>
      </c>
      <c r="C39" s="7">
        <f>C40+C41</f>
        <v>6100000</v>
      </c>
      <c r="D39" s="7">
        <f>D40+D41</f>
        <v>24984000</v>
      </c>
      <c r="E39" s="7">
        <f>E40+E41</f>
        <v>46531844.850000001</v>
      </c>
      <c r="F39" s="16">
        <f t="shared" si="2"/>
        <v>762.81712868852458</v>
      </c>
      <c r="G39" s="12">
        <f t="shared" si="3"/>
        <v>186.24657720941403</v>
      </c>
      <c r="H39" s="8"/>
      <c r="I39" s="23"/>
    </row>
    <row r="40" spans="1:9" ht="93.6" x14ac:dyDescent="0.3">
      <c r="A40" s="1" t="s">
        <v>73</v>
      </c>
      <c r="B40" s="2" t="s">
        <v>35</v>
      </c>
      <c r="C40" s="8">
        <v>100000</v>
      </c>
      <c r="D40" s="8">
        <v>4039000</v>
      </c>
      <c r="E40" s="8">
        <v>5599579.46</v>
      </c>
      <c r="F40" s="25">
        <f t="shared" si="2"/>
        <v>5599.5794599999999</v>
      </c>
      <c r="G40" s="11">
        <f t="shared" si="3"/>
        <v>138.63776825947016</v>
      </c>
      <c r="H40" s="23" t="s">
        <v>102</v>
      </c>
      <c r="I40" s="23" t="s">
        <v>123</v>
      </c>
    </row>
    <row r="41" spans="1:9" ht="72.599999999999994" customHeight="1" x14ac:dyDescent="0.3">
      <c r="A41" s="1" t="s">
        <v>74</v>
      </c>
      <c r="B41" s="2" t="s">
        <v>36</v>
      </c>
      <c r="C41" s="8">
        <v>6000000</v>
      </c>
      <c r="D41" s="8">
        <v>20945000</v>
      </c>
      <c r="E41" s="8">
        <v>40932265.390000001</v>
      </c>
      <c r="F41" s="25">
        <f t="shared" si="2"/>
        <v>682.20442316666674</v>
      </c>
      <c r="G41" s="11">
        <f t="shared" si="3"/>
        <v>195.42738309859155</v>
      </c>
      <c r="H41" s="23" t="s">
        <v>103</v>
      </c>
      <c r="I41" s="23" t="s">
        <v>124</v>
      </c>
    </row>
    <row r="42" spans="1:9" ht="62.4" x14ac:dyDescent="0.3">
      <c r="A42" s="13" t="s">
        <v>75</v>
      </c>
      <c r="B42" s="14" t="s">
        <v>37</v>
      </c>
      <c r="C42" s="7">
        <v>1266000</v>
      </c>
      <c r="D42" s="7">
        <v>450000</v>
      </c>
      <c r="E42" s="7">
        <v>371000</v>
      </c>
      <c r="F42" s="16">
        <f t="shared" si="2"/>
        <v>29.304897314375989</v>
      </c>
      <c r="G42" s="12">
        <f t="shared" si="3"/>
        <v>82.444444444444443</v>
      </c>
      <c r="H42" s="23" t="s">
        <v>104</v>
      </c>
      <c r="I42" s="23" t="s">
        <v>125</v>
      </c>
    </row>
    <row r="43" spans="1:9" ht="62.4" x14ac:dyDescent="0.3">
      <c r="A43" s="13" t="s">
        <v>76</v>
      </c>
      <c r="B43" s="14" t="s">
        <v>38</v>
      </c>
      <c r="C43" s="7">
        <v>355133000</v>
      </c>
      <c r="D43" s="7">
        <v>480778000</v>
      </c>
      <c r="E43" s="7">
        <v>530562684.38999999</v>
      </c>
      <c r="F43" s="16">
        <f t="shared" si="2"/>
        <v>149.39830553341986</v>
      </c>
      <c r="G43" s="12">
        <f t="shared" si="3"/>
        <v>110.35502547745529</v>
      </c>
      <c r="H43" s="23" t="s">
        <v>144</v>
      </c>
      <c r="I43" s="23" t="s">
        <v>143</v>
      </c>
    </row>
    <row r="44" spans="1:9" ht="18" customHeight="1" x14ac:dyDescent="0.3">
      <c r="A44" s="13" t="s">
        <v>92</v>
      </c>
      <c r="B44" s="10" t="s">
        <v>91</v>
      </c>
      <c r="C44" s="7">
        <v>0</v>
      </c>
      <c r="D44" s="7">
        <v>0</v>
      </c>
      <c r="E44" s="7">
        <v>537735.41</v>
      </c>
      <c r="F44" s="25"/>
      <c r="G44" s="11"/>
      <c r="H44" s="8"/>
      <c r="I44" s="23"/>
    </row>
    <row r="45" spans="1:9" x14ac:dyDescent="0.3">
      <c r="A45" s="13" t="s">
        <v>77</v>
      </c>
      <c r="B45" s="14" t="s">
        <v>39</v>
      </c>
      <c r="C45" s="7">
        <f>C47+C48+C49+C50+C51+C52+C53</f>
        <v>41253819064.760002</v>
      </c>
      <c r="D45" s="7">
        <f>D47+D48+D49+D50+D51+D52+D53</f>
        <v>46235515841.989998</v>
      </c>
      <c r="E45" s="7">
        <f>E47+E48+E49+E50+E51+E52+E53</f>
        <v>46292920323.030014</v>
      </c>
      <c r="F45" s="16">
        <f t="shared" si="2"/>
        <v>112.21487215610186</v>
      </c>
      <c r="G45" s="12">
        <f t="shared" si="3"/>
        <v>100.12415667911266</v>
      </c>
      <c r="H45" s="8"/>
      <c r="I45" s="23"/>
    </row>
    <row r="46" spans="1:9" ht="31.2" x14ac:dyDescent="0.3">
      <c r="A46" s="13" t="s">
        <v>78</v>
      </c>
      <c r="B46" s="14" t="s">
        <v>40</v>
      </c>
      <c r="C46" s="7">
        <f>C47+C48+C49+C50</f>
        <v>41194168800</v>
      </c>
      <c r="D46" s="7">
        <f>D47+D48+D49+D50</f>
        <v>45973315690.970001</v>
      </c>
      <c r="E46" s="7">
        <f>E47+E48+E49+E50</f>
        <v>45963434988.570007</v>
      </c>
      <c r="F46" s="16">
        <f t="shared" si="2"/>
        <v>111.57752742074992</v>
      </c>
      <c r="G46" s="12">
        <f t="shared" si="3"/>
        <v>99.978507744652546</v>
      </c>
      <c r="H46" s="8"/>
      <c r="I46" s="23"/>
    </row>
    <row r="47" spans="1:9" ht="124.8" x14ac:dyDescent="0.3">
      <c r="A47" s="1" t="s">
        <v>79</v>
      </c>
      <c r="B47" s="2" t="s">
        <v>1</v>
      </c>
      <c r="C47" s="8">
        <v>14421376400</v>
      </c>
      <c r="D47" s="8">
        <v>15002669600</v>
      </c>
      <c r="E47" s="8">
        <v>15354923200</v>
      </c>
      <c r="F47" s="25">
        <f t="shared" si="2"/>
        <v>106.47335437413588</v>
      </c>
      <c r="G47" s="11">
        <f t="shared" si="3"/>
        <v>102.34793946272069</v>
      </c>
      <c r="H47" s="23" t="s">
        <v>105</v>
      </c>
      <c r="I47" s="22"/>
    </row>
    <row r="48" spans="1:9" ht="109.2" x14ac:dyDescent="0.3">
      <c r="A48" s="1" t="s">
        <v>80</v>
      </c>
      <c r="B48" s="2" t="s">
        <v>41</v>
      </c>
      <c r="C48" s="8">
        <v>9879183300</v>
      </c>
      <c r="D48" s="8">
        <v>10875466890.969999</v>
      </c>
      <c r="E48" s="8">
        <v>10669043001.01</v>
      </c>
      <c r="F48" s="25">
        <f t="shared" si="2"/>
        <v>107.99519228487237</v>
      </c>
      <c r="G48" s="11">
        <f t="shared" si="3"/>
        <v>98.101930776586755</v>
      </c>
      <c r="H48" s="23" t="s">
        <v>107</v>
      </c>
      <c r="I48" s="22"/>
    </row>
    <row r="49" spans="1:9" s="6" customFormat="1" ht="124.8" x14ac:dyDescent="0.3">
      <c r="A49" s="1" t="s">
        <v>81</v>
      </c>
      <c r="B49" s="2" t="s">
        <v>2</v>
      </c>
      <c r="C49" s="8">
        <v>6850683200</v>
      </c>
      <c r="D49" s="8">
        <v>5916728000</v>
      </c>
      <c r="E49" s="8">
        <v>5768297027.54</v>
      </c>
      <c r="F49" s="25">
        <f t="shared" si="2"/>
        <v>84.200317824359473</v>
      </c>
      <c r="G49" s="11">
        <f t="shared" si="3"/>
        <v>97.491333513049781</v>
      </c>
      <c r="H49" s="23" t="s">
        <v>126</v>
      </c>
      <c r="I49" s="22"/>
    </row>
    <row r="50" spans="1:9" ht="109.2" x14ac:dyDescent="0.3">
      <c r="A50" s="1" t="s">
        <v>82</v>
      </c>
      <c r="B50" s="2" t="s">
        <v>0</v>
      </c>
      <c r="C50" s="8">
        <v>10042925900</v>
      </c>
      <c r="D50" s="8">
        <v>14178451200</v>
      </c>
      <c r="E50" s="8">
        <v>14171171760.02</v>
      </c>
      <c r="F50" s="25">
        <f t="shared" si="2"/>
        <v>141.10600736404916</v>
      </c>
      <c r="G50" s="11">
        <f t="shared" si="3"/>
        <v>99.948658426246169</v>
      </c>
      <c r="H50" s="9" t="s">
        <v>106</v>
      </c>
      <c r="I50" s="22"/>
    </row>
    <row r="51" spans="1:9" ht="31.2" x14ac:dyDescent="0.3">
      <c r="A51" s="1" t="s">
        <v>83</v>
      </c>
      <c r="B51" s="2" t="s">
        <v>3</v>
      </c>
      <c r="C51" s="8">
        <v>59650264.759999998</v>
      </c>
      <c r="D51" s="8">
        <v>166643585.47</v>
      </c>
      <c r="E51" s="8">
        <v>227401320.12</v>
      </c>
      <c r="F51" s="25">
        <f t="shared" si="2"/>
        <v>381.22432655569662</v>
      </c>
      <c r="G51" s="11">
        <f t="shared" si="3"/>
        <v>136.45968998965034</v>
      </c>
      <c r="H51" s="8"/>
      <c r="I51" s="23"/>
    </row>
    <row r="52" spans="1:9" ht="109.2" x14ac:dyDescent="0.3">
      <c r="A52" s="1" t="s">
        <v>93</v>
      </c>
      <c r="B52" s="9" t="s">
        <v>42</v>
      </c>
      <c r="C52" s="8">
        <v>0</v>
      </c>
      <c r="D52" s="8">
        <v>147591503.77000001</v>
      </c>
      <c r="E52" s="8">
        <v>161692442.78999999</v>
      </c>
      <c r="F52" s="25"/>
      <c r="G52" s="11">
        <f t="shared" si="3"/>
        <v>109.55403167513916</v>
      </c>
      <c r="H52" s="8"/>
      <c r="I52" s="23"/>
    </row>
    <row r="53" spans="1:9" ht="46.8" x14ac:dyDescent="0.3">
      <c r="A53" s="1" t="s">
        <v>84</v>
      </c>
      <c r="B53" s="2" t="s">
        <v>43</v>
      </c>
      <c r="C53" s="8">
        <v>0</v>
      </c>
      <c r="D53" s="8">
        <v>-52034938.219999999</v>
      </c>
      <c r="E53" s="8">
        <v>-59608428.450000003</v>
      </c>
      <c r="F53" s="25"/>
      <c r="G53" s="11">
        <f t="shared" si="3"/>
        <v>114.55462519813098</v>
      </c>
      <c r="H53" s="8"/>
      <c r="I53" s="23"/>
    </row>
    <row r="54" spans="1:9" ht="20.25" customHeight="1" x14ac:dyDescent="0.3">
      <c r="A54" s="26" t="s">
        <v>4</v>
      </c>
      <c r="B54" s="27"/>
      <c r="C54" s="7">
        <f>C5+C45</f>
        <v>72011458064.76001</v>
      </c>
      <c r="D54" s="7">
        <f>D5+D45</f>
        <v>82169335841.98999</v>
      </c>
      <c r="E54" s="7">
        <f>E5+E45</f>
        <v>84352208125.230011</v>
      </c>
      <c r="F54" s="16">
        <f t="shared" si="2"/>
        <v>117.13720342861542</v>
      </c>
      <c r="G54" s="12">
        <f t="shared" si="3"/>
        <v>102.6565533977756</v>
      </c>
      <c r="H54" s="8"/>
      <c r="I54" s="23"/>
    </row>
  </sheetData>
  <mergeCells count="13">
    <mergeCell ref="A54:B54"/>
    <mergeCell ref="A6:B6"/>
    <mergeCell ref="A25:B25"/>
    <mergeCell ref="A1:I1"/>
    <mergeCell ref="A2:I2"/>
    <mergeCell ref="A3:A4"/>
    <mergeCell ref="B3:B4"/>
    <mergeCell ref="C3:C4"/>
    <mergeCell ref="D3:D4"/>
    <mergeCell ref="E3:E4"/>
    <mergeCell ref="F3:G3"/>
    <mergeCell ref="H3:H4"/>
    <mergeCell ref="I3:I4"/>
  </mergeCells>
  <pageMargins left="0.25" right="0.19" top="0.31496062992125984" bottom="0.27559055118110237" header="0.15748031496062992" footer="0.15748031496062992"/>
  <pageSetup paperSize="9" scale="60" fitToHeight="0" orientation="landscape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приложение</vt:lpstr>
      <vt:lpstr>приложение!Заголовки_для_печати</vt:lpstr>
      <vt:lpstr>приложение!Область_печати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Соловьёва</dc:creator>
  <cp:lastModifiedBy>Давыдова</cp:lastModifiedBy>
  <cp:lastPrinted>2022-04-27T12:36:30Z</cp:lastPrinted>
  <dcterms:created xsi:type="dcterms:W3CDTF">2018-12-25T15:55:39Z</dcterms:created>
  <dcterms:modified xsi:type="dcterms:W3CDTF">2022-04-27T12:36:36Z</dcterms:modified>
</cp:coreProperties>
</file>